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7" documentId="8_{C4C1E1D1-6081-403B-90DA-537AAD8FEF1A}" xr6:coauthVersionLast="47" xr6:coauthVersionMax="47" xr10:uidLastSave="{B62E5B63-6188-4488-883D-A35C21061E3C}"/>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l="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<sst xmlns="http://schemas.openxmlformats.org/spreadsheetml/2006/main" count="581" uniqueCount="298">
  <si>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</si>
  <si>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</si>
  <si>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</si>
  <si>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</si>
  <si>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</si>
  <si>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</si>
  <si>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</si>
  <si>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</si>
  <si>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</si>
  <si>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</si>
  <si>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</si>
  <si>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</si>
  <si>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</si>
  <si>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</si>
  <si>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</si>
  <si>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</si>
  <si>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</si>
  <si>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</si>
  <si>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</si>
  <si>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</si>
  <si>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</si>
  <si>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</si>
  <si>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</si>
  <si>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</si>
  <si>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</si>
  <si>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</si>
  <si>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</si>
  <si>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</si>
  <si>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</si>
  <si>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</si>
  <si>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</si>
  <si>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</si>
  <si>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</si>
  <si>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</si>
  <si>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</si>
  <si>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</si>
  <si>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</si>
  <si>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</si>
  <si>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</si>
  <si>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</si>
  <si>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</si>
  <si>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</si>
  <si>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</si>
  <si>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</si>
  <si>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</si>
  <si>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</si>
  <si>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</si>
  <si>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</si>
  <si>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</si>
  <si>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</si>
  <si>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</si>
  <si>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</si>
  <si>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</si>
  <si>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</si>
  <si>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</si>
  <si>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</si>
  <si>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</si>
  <si>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</si>
  <si>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</si>
  <si>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</si>
  <si>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</si>
  <si>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</si>
  <si>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</si>
  <si>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</si>
  <si>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</si>
  <si>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</si>
  <si>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</si>
  <si>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</si>
  <si>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</si>
  <si>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</si>
  <si>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</si>
  <si>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</si>
  <si>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</si>
  <si>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</si>
  <si>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</si>
  <si>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</si>
  <si>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</si>
  <si>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</si>
  <si>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</si>
  <si>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</si>
  <si>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</si>
  <si>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</si>
  <si>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</si>
  <si>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</si>
  <si>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</si>
  <si>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</si>
  <si>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</si>
  <si>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</si>
  <si>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</si>
  <si>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</si>
  <si>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</si>
  <si>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</si>
  <si>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</si>
  <si>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</si>
  <si>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</si>
  <si>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</si>
  <si>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</si>
  <si>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</si>
  <si>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</si>
  <si>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</si>
  <si>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</si>
  <si>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</si>
  <si>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</si>
  <si>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</si>
  <si>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</si>
  <si>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</si>
  <si>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</si>
  <si>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</si>
  <si>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</si>
  <si>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</si>
  <si>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</si>
  <si>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</si>
  <si>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</si>
  <si>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</si>
  <si>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</si>
  <si>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</si>
  <si>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</si>
  <si>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</si>
  <si>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</si>
  <si>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</si>
  <si>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</si>
  <si>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</si>
  <si>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</si>
  <si>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</si>
  <si>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</si>
  <si>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</si>
  <si>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</si>
  <si>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</si>
  <si>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</si>
  <si>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</si>
  <si>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</si>
  <si>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</si>
  <si>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</si>
  <si>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</si>
  <si>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</si>
  <si>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</si>
  <si>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</si>
  <si>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</si>
  <si>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</si>
  <si>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</si>
  <si>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</si>
  <si>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</si>
  <si>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</si>
  <si>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</si>
  <si>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</si>
  <si>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</si>
  <si>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</si>
  <si>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</si>
  <si>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</si>
  <si>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</si>
  <si>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</si>
  <si>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</si>
  <si>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</si>
  <si>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</si>
  <si>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</si>
  <si>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</si>
  <si>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</si>
  <si>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</si>
  <si>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</si>
  <si>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</si>
  <si>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</si>
  <si>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</si>
  <si>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</si>
  <si>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</si>
  <si>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</si>
  <si>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</si>
  <si>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</si>
  <si>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</si>
  <si>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</si>
  <si>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</si>
  <si>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</si>
  <si>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</si>
  <si>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</si>
  <si>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</si>
  <si>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</si>
  <si>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</si>
  <si>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</si>
  <si>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</si>
  <si>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</si>
  <si>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</si>
  <si>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</si>
  <si>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</si>
  <si>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</si>
  <si>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</si>
  <si>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</si>
  <si>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</si>
  <si>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</si>
  <si>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</si>
  <si>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</si>
  <si>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</si>
  <si>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</si>
  <si>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</si>
  <si>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</si>
  <si>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</si>
  <si>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</si>
  <si>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</si>
  <si>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</si>
  <si>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</si>
  <si>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</si>
  <si>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</si>
  <si>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</si>
  <si>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</si>
  <si>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</si>
  <si>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</si>
  <si>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</si>
  <si>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</si>
  <si>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</si>
  <si>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</si>
  <si>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</si>
  <si>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</si>
  <si>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</si>
  <si>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</si>
  <si>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</si>
  <si>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</si>
  <si>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</si>
  <si>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</si>
  <si>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</si>
  <si>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</si>
  <si>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</si>
  <si>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</si>
  <si>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</si>
  <si>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</si>
  <si>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</si>
  <si>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</si>
  <si>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</si>
  <si>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</si>
  <si>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</si>
  <si>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</si>
  <si>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</si>
  <si>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</si>
  <si>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</si>
  <si>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</si>
  <si>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</si>
  <si>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</si>
  <si>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</si>
  <si>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</si>
  <si>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</si>
  <si>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</si>
  <si>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</si>
  <si>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</si>
  <si>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</si>
  <si>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</si>
  <si>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</si>
  <si>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</si>
  <si>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</si>
  <si>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</si>
  <si>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</si>
  <si>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</si>
  <si>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</si>
  <si>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</si>
  <si>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</si>
  <si>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</si>
  <si>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</si>
  <si>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</si>
  <si>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</si>
  <si>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</si>
  <si>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</si>
  <si>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</si>
  <si>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</si>
  <si>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</si>
  <si>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</si>
  <si>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</si>
  <si>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</si>
  <si>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</si>
  <si>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</si>
  <si>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</si>
  <si>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</si>
  <si>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</si>
  <si>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</si>
  <si>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</si>
  <si>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</si>
  <si>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</si>
  <si>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</si>
  <si>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</si>
  <si>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</si>
  <si>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</si>
  <si>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</si>
  <si>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</si>
  <si>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</si>
  <si>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</si>
  <si>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</si>
  <si>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</si>
  <si>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</si>
  <si>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</si>
  <si>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0286-reC&amp;verwerking kunststof voor recycling (o.b.v. Polyethylene, high density, granulate, recycled {Europe without Switzerland}| polyethylene production, high density, granulate, recycled | Cut-off, U)</t>
  </si>
  <si>
    <t>geen</t>
  </si>
  <si>
    <t>bij geschiktheid kan PVC ingezet worden als granulaat voor de productie van kunststoffen. In gemengde stromen is het onzeker dat dit wederom zal plaats vinden tegen dezelfde kwaliteit als de originele kunststof. Als een conservatieve benadering wordt aangenomen dat het altijd de kwaliteit kan behalen van PE als technisch minst hoogwaardige kunststof.</t>
  </si>
  <si>
    <t>PVC 21,51</t>
  </si>
  <si>
    <t>Bepalingsmethode</t>
  </si>
  <si>
    <t>0265-avC&amp;Verbranden PVC (21,51 MJ/kg) (o.b.v. Waste polyvinylchloride {CH}| treatment of, municipal incineration | Cut-off, U)</t>
  </si>
  <si>
    <t>0279-reD&amp;Module D, PVC, per kg NETTO geleverd (o.b.v. vermeden Polyvinylchloride, suspension polymerised {RER}| polyvinylchloride production, suspension polymerisation | Cut-off, U )</t>
  </si>
  <si>
    <t>cat 3 rapport hfd 25 leidingwerk</t>
  </si>
  <si>
    <t>B&amp;U</t>
  </si>
  <si>
    <t>als conservatieve aanname dat kunststoffen 3 keer te recyclen zijn volgt een factor van 2/3</t>
  </si>
  <si>
    <t>geen bron beschikbaar</t>
  </si>
  <si>
    <t>0252-sto&amp;Stort PVC (o.b.v. Waste polyvinylchloride {Europe without Switzerland}| treatment of waste polyvinylchloride, sanitary landfill | Cut-off, U)</t>
  </si>
  <si>
    <t>PVC, folies</t>
  </si>
  <si>
    <t>o.a. dakbedekkingen, waterkering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</si>
</sst>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2" zoomScale="145" zoomScaleNormal="145" workbookViewId="0">
      <selection activeCell="F11" sqref="F11"/>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62</v>
      </c>
      <c r="G8" s="3" t="s">
        <v>3</v>
      </c>
      <c r="H8" s="2" t="s">
        <v>9</v>
      </c>
      <c r="I8" s="3"/>
    </row>
    <row r="9" spans="2:25" ht="10.5" thickTop="1">
      <c r="D9" s="3"/>
      <c r="E9" s="3" t="s">
        <v>10</v>
      </c>
      <c r="F9" s="2" t="s">
        <v>296</v>
      </c>
      <c r="G9" s="3" t="s">
        <v>3</v>
      </c>
      <c r="H9" s="2" t="s">
        <v>9</v>
      </c>
      <c r="I9" s="3"/>
    </row>
    <row r="10" spans="2:25">
      <c r="D10" s="3"/>
      <c r="E10" s="3" t="s">
        <v>11</v>
      </c>
      <c r="F10" s="81" t="s">
        <v>297</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0.05</v>
      </c>
      <c r="G18" s="3" t="s">
        <v>17</v>
      </c>
      <c r="H18" s="2" t="s">
        <v>22</v>
      </c>
      <c r="I18" s="9" t="s">
        <v>23</v>
      </c>
    </row>
    <row r="19" spans="4:9">
      <c r="E19" s="3" t="s">
        <v>25</v>
      </c>
      <c r="F19" s="75">
        <f>'SP 2 EOL efficientie '!E34</f>
        <v>0.85</v>
      </c>
      <c r="G19" s="3" t="s">
        <v>17</v>
      </c>
      <c r="H19" s="2" t="s">
        <v>22</v>
      </c>
      <c r="I19" s="9" t="s">
        <v>23</v>
      </c>
    </row>
    <row r="20" spans="4:9">
      <c r="E20" s="3" t="s">
        <v>26</v>
      </c>
      <c r="F20" s="75">
        <f>'SP 2 EOL efficientie '!E35</f>
        <v>0.1</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0286-reC&amp;verwerking kunststof voor recycling (o.b.v. Polyethylene, high density, granulate, recycled {Europe without Switzerland}| polyethylene production, high density, granulate, recycled | Cut-off, U)</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0279-reD&amp;Module D, PVC, per kg NETTO geleverd (o.b.v. vermeden Polyvinylchloride, suspension polymerised {RER}| polyvinylchloride production, suspension polymerisation | Cut-off, U )</v>
      </c>
      <c r="G29" s="3" t="s">
        <v>29</v>
      </c>
      <c r="H29" s="69" t="str">
        <f>'SP 4 recycling'!F18</f>
        <v>cat 3 rapport hfd 25 leidingwerk</v>
      </c>
      <c r="I29" s="9" t="s">
        <v>37</v>
      </c>
    </row>
    <row r="30" spans="4:9">
      <c r="D30" s="3"/>
      <c r="E30" s="3" t="s">
        <v>40</v>
      </c>
      <c r="F30" s="69">
        <f>'SP 4 recycling'!E37</f>
        <v>0.67</v>
      </c>
      <c r="G30" s="3" t="s">
        <v>17</v>
      </c>
      <c r="H30" s="69" t="s">
        <v>282</v>
      </c>
      <c r="I30" s="9" t="s">
        <v>37</v>
      </c>
    </row>
    <row r="31" spans="4:9">
      <c r="D31" s="3"/>
      <c r="E31" s="3"/>
      <c r="F31" s="3"/>
      <c r="G31" s="3"/>
      <c r="H31" s="79"/>
      <c r="I31" s="3"/>
    </row>
    <row r="32" spans="4:9" ht="11" thickBot="1">
      <c r="D32" s="5" t="s">
        <v>41</v>
      </c>
      <c r="E32" s="3" t="s">
        <v>42</v>
      </c>
      <c r="F32" s="71" t="str">
        <f>'SP 5 AVI'!E15</f>
        <v>PVC 21,51</v>
      </c>
      <c r="G32" s="3" t="s">
        <v>43</v>
      </c>
      <c r="H32" s="72" t="str">
        <f>'SP 5 AVI'!$F$15</f>
        <v>Bepalingsmethode</v>
      </c>
      <c r="I32" s="9" t="s">
        <v>44</v>
      </c>
    </row>
    <row r="33" spans="4:9" ht="10.5" thickTop="1">
      <c r="E33" s="3" t="s">
        <v>45</v>
      </c>
      <c r="F33" s="71" t="str">
        <f>'SP 5 AVI'!E18</f>
        <v>0265-avC&amp;Verbranden PVC (21,51 MJ/kg) (o.b.v. Waste polyvinylchloride {CH}| treatment of, municipal incineration | Cut-off, U)</v>
      </c>
      <c r="G33" s="3" t="s">
        <v>29</v>
      </c>
      <c r="H33" s="72">
        <f>'SP 5 AVI'!$F$18</f>
        <v>0</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295</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91</v>
      </c>
      <c r="F79" s="87"/>
      <c r="G79" s="87"/>
      <c r="H79" s="87"/>
      <c r="I79" s="87"/>
      <c r="J79" s="87"/>
      <c r="K79" s="87"/>
      <c r="L79" s="87"/>
      <c r="M79" s="87"/>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50" workbookViewId="0">
      <selection activeCell="E16" sqref="E16"/>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t="s">
        <v>286</v>
      </c>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t="s">
        <v>271</v>
      </c>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t="s">
        <v>271</v>
      </c>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t="s">
        <v>271</v>
      </c>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283</v>
      </c>
      <c r="F79" s="87"/>
      <c r="G79" s="87"/>
      <c r="H79" s="87"/>
      <c r="I79" s="87"/>
      <c r="J79" s="87"/>
      <c r="K79" s="87"/>
      <c r="L79" s="87"/>
      <c r="M79" s="87"/>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7" sqref="H57"/>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9" t="s">
        <v>96</v>
      </c>
      <c r="F8" s="89"/>
      <c r="G8" s="89"/>
      <c r="H8" s="89"/>
      <c r="K8" s="27" t="s">
        <v>97</v>
      </c>
    </row>
    <row r="9" spans="2:24">
      <c r="E9" s="89"/>
      <c r="F9" s="89"/>
      <c r="G9" s="89"/>
      <c r="H9" s="89"/>
    </row>
    <row r="10" spans="2:24">
      <c r="E10" s="89"/>
      <c r="F10" s="89"/>
      <c r="G10" s="89"/>
      <c r="H10" s="89"/>
    </row>
    <row r="11" spans="2:24">
      <c r="E11" s="89"/>
      <c r="F11" s="89"/>
      <c r="G11" s="89"/>
      <c r="H11" s="89"/>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9"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9"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9"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292</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0.05</v>
      </c>
      <c r="G55" s="23"/>
      <c r="H55" s="23" t="s">
        <v>294</v>
      </c>
    </row>
    <row r="56" spans="5:8">
      <c r="E56" s="35" t="s">
        <v>138</v>
      </c>
      <c r="F56" s="40">
        <v>0.85</v>
      </c>
      <c r="G56" s="23"/>
      <c r="H56" s="23" t="s">
        <v>294</v>
      </c>
    </row>
    <row r="57" spans="5:8">
      <c r="E57" s="35" t="s">
        <v>116</v>
      </c>
      <c r="F57" s="40">
        <v>0.1</v>
      </c>
      <c r="G57" s="23"/>
      <c r="H57" s="23" t="s">
        <v>294</v>
      </c>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5"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0.05</v>
      </c>
      <c r="F13" s="50" t="s">
        <v>150</v>
      </c>
      <c r="J13" s="35" t="s">
        <v>152</v>
      </c>
      <c r="K13" s="48">
        <v>0.5</v>
      </c>
      <c r="L13" s="50" t="s">
        <v>150</v>
      </c>
    </row>
    <row r="14" spans="2:18" ht="20">
      <c r="D14" s="35" t="s">
        <v>153</v>
      </c>
      <c r="E14" s="48">
        <f>'SP 1 Verdeling EOL'!F56</f>
        <v>0.85</v>
      </c>
      <c r="F14" s="50" t="s">
        <v>150</v>
      </c>
      <c r="J14" s="35" t="s">
        <v>153</v>
      </c>
      <c r="K14" s="48">
        <v>0.48</v>
      </c>
      <c r="L14" s="50" t="s">
        <v>150</v>
      </c>
    </row>
    <row r="15" spans="2:18" ht="20">
      <c r="D15" s="35" t="s">
        <v>154</v>
      </c>
      <c r="E15" s="48">
        <f>'SP 1 Verdeling EOL'!F57</f>
        <v>0.1</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0.05</v>
      </c>
      <c r="F33" s="53" t="s">
        <v>184</v>
      </c>
      <c r="J33" s="35" t="s">
        <v>183</v>
      </c>
      <c r="K33" s="48">
        <v>0.49519999999999997</v>
      </c>
      <c r="L33" s="53" t="s">
        <v>184</v>
      </c>
    </row>
    <row r="34" spans="4:12" ht="60">
      <c r="D34" s="35" t="s">
        <v>185</v>
      </c>
      <c r="E34" s="48">
        <f>E14*(1-E27)+E12*E23+E13*E25+E12*E22*E25-E12*E22*E25*E27-E13*E25*E27</f>
        <v>0.85</v>
      </c>
      <c r="F34" s="53" t="s">
        <v>186</v>
      </c>
      <c r="J34" s="35" t="s">
        <v>185</v>
      </c>
      <c r="K34" s="48">
        <v>0</v>
      </c>
      <c r="L34" s="53" t="s">
        <v>186</v>
      </c>
    </row>
    <row r="35" spans="4:12" ht="60">
      <c r="D35" s="35" t="s">
        <v>187</v>
      </c>
      <c r="E35" s="48">
        <f>E15+E12*E24+E13*E26+E14*E27+E12*E22*E25*E27+E13*E25*E27</f>
        <v>0.1</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9" t="s">
        <v>211</v>
      </c>
      <c r="E26" s="96"/>
      <c r="F26" s="96"/>
      <c r="G26" s="59"/>
    </row>
    <row r="27" spans="2:8" ht="30" customHeight="1">
      <c r="C27" s="55"/>
      <c r="D27" s="89" t="s">
        <v>212</v>
      </c>
      <c r="E27" s="89"/>
      <c r="F27" s="89"/>
      <c r="G27" s="57"/>
    </row>
    <row r="28" spans="2:8" ht="106" customHeight="1">
      <c r="C28" s="55" t="s">
        <v>213</v>
      </c>
      <c r="D28" s="89" t="s">
        <v>214</v>
      </c>
      <c r="E28" s="89"/>
      <c r="F28" s="89"/>
      <c r="G28" s="57"/>
    </row>
    <row r="29" spans="2:8" ht="50.15" customHeight="1">
      <c r="C29" s="55" t="s">
        <v>215</v>
      </c>
      <c r="D29" s="89" t="s">
        <v>216</v>
      </c>
      <c r="E29" s="89"/>
      <c r="F29" s="89"/>
      <c r="G29" s="57"/>
    </row>
    <row r="30" spans="2:8" ht="50.15" customHeight="1">
      <c r="C30" s="55" t="s">
        <v>217</v>
      </c>
      <c r="D30" s="89" t="s">
        <v>218</v>
      </c>
      <c r="E30" s="89"/>
      <c r="F30" s="89"/>
      <c r="G30" s="57"/>
    </row>
    <row r="31" spans="2:8" ht="10.5">
      <c r="C31" s="55" t="s">
        <v>219</v>
      </c>
      <c r="D31" s="89" t="s">
        <v>220</v>
      </c>
      <c r="E31" s="89"/>
      <c r="F31" s="89"/>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6" workbookViewId="0">
      <selection activeCell="G31" sqref="G3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284</v>
      </c>
      <c r="F7" s="70" t="s">
        <v>91</v>
      </c>
    </row>
    <row r="8" spans="2:22" ht="60.5">
      <c r="D8" s="68" t="s">
        <v>232</v>
      </c>
      <c r="E8" s="70" t="s">
        <v>285</v>
      </c>
      <c r="F8" s="70" t="s">
        <v>91</v>
      </c>
    </row>
    <row r="10" spans="2:22" ht="15.5" thickBot="1">
      <c r="B10" s="24"/>
      <c r="C10" s="24" t="s">
        <v>55</v>
      </c>
      <c r="D10" s="24" t="s">
        <v>233</v>
      </c>
      <c r="E10" s="24"/>
      <c r="F10" s="24"/>
      <c r="I10" s="25"/>
    </row>
    <row r="12" spans="2:22" ht="10.5">
      <c r="C12" s="55"/>
      <c r="D12" s="89" t="s">
        <v>197</v>
      </c>
      <c r="E12" s="89"/>
      <c r="F12" s="89"/>
      <c r="G12" s="56"/>
    </row>
    <row r="13" spans="2:22" ht="10.5">
      <c r="C13" s="55"/>
      <c r="D13" s="44"/>
      <c r="E13" s="44"/>
      <c r="F13" s="44"/>
      <c r="G13" s="44"/>
    </row>
    <row r="14" spans="2:22" ht="23.5" customHeight="1">
      <c r="C14" s="55" t="s">
        <v>234</v>
      </c>
      <c r="D14" s="89" t="s">
        <v>235</v>
      </c>
      <c r="E14" s="89"/>
      <c r="F14" s="89"/>
      <c r="G14" s="57"/>
    </row>
    <row r="15" spans="2:22" ht="32.5" customHeight="1">
      <c r="C15" s="55" t="s">
        <v>236</v>
      </c>
      <c r="D15" s="89" t="s">
        <v>201</v>
      </c>
      <c r="E15" s="89"/>
      <c r="F15" s="89"/>
      <c r="G15" s="57"/>
    </row>
    <row r="16" spans="2:22" ht="50.5" customHeight="1">
      <c r="C16" s="55" t="s">
        <v>237</v>
      </c>
      <c r="D16" s="89" t="s">
        <v>238</v>
      </c>
      <c r="E16" s="89"/>
      <c r="F16" s="89"/>
      <c r="G16" s="57"/>
    </row>
    <row r="17" spans="2:10" ht="11" thickBot="1">
      <c r="C17" s="55" t="s">
        <v>221</v>
      </c>
      <c r="D17" s="28" t="s">
        <v>239</v>
      </c>
      <c r="E17" s="28" t="s">
        <v>206</v>
      </c>
      <c r="F17" s="28" t="s">
        <v>6</v>
      </c>
      <c r="G17" s="28"/>
      <c r="H17" s="28"/>
    </row>
    <row r="18" spans="2:10" ht="40.5" thickTop="1">
      <c r="C18" s="55"/>
      <c r="D18" s="70" t="s">
        <v>290</v>
      </c>
      <c r="E18" s="23"/>
      <c r="F18" s="23" t="s">
        <v>291</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9" t="s">
        <v>242</v>
      </c>
      <c r="E24" s="89"/>
      <c r="F24" s="89"/>
      <c r="G24" s="57"/>
    </row>
    <row r="25" spans="2:10" ht="10.5">
      <c r="C25" s="55" t="s">
        <v>213</v>
      </c>
      <c r="D25" s="89" t="s">
        <v>243</v>
      </c>
      <c r="E25" s="89"/>
      <c r="F25" s="89"/>
      <c r="G25" s="57"/>
    </row>
    <row r="26" spans="2:10" ht="52" customHeight="1">
      <c r="C26" s="55" t="s">
        <v>215</v>
      </c>
      <c r="D26" s="89" t="s">
        <v>244</v>
      </c>
      <c r="E26" s="89"/>
      <c r="F26" s="89"/>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v>100</v>
      </c>
      <c r="F30" s="23">
        <v>67</v>
      </c>
      <c r="G30" s="23" t="s">
        <v>293</v>
      </c>
      <c r="H30" s="42">
        <f>IF(E30="","",IF(F30/E30&gt;1,1,F30/E30))</f>
        <v>0.67</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0.67</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24" sqref="F24"/>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9" t="s">
        <v>249</v>
      </c>
      <c r="E9" s="89"/>
      <c r="F9" s="89"/>
    </row>
    <row r="10" spans="2:9" ht="32.5" customHeight="1">
      <c r="C10" s="55" t="s">
        <v>236</v>
      </c>
      <c r="D10" s="89" t="s">
        <v>250</v>
      </c>
      <c r="E10" s="89"/>
      <c r="F10" s="89"/>
    </row>
    <row r="11" spans="2:9" ht="142.5" customHeight="1">
      <c r="C11" s="55" t="s">
        <v>202</v>
      </c>
      <c r="D11" s="89" t="s">
        <v>251</v>
      </c>
      <c r="E11" s="89"/>
      <c r="F11" s="89"/>
      <c r="I11" s="65" t="s">
        <v>252</v>
      </c>
    </row>
    <row r="13" spans="2:9" ht="10.5">
      <c r="C13" s="55" t="s">
        <v>221</v>
      </c>
    </row>
    <row r="14" spans="2:9" ht="11" thickBot="1">
      <c r="D14" s="28" t="s">
        <v>253</v>
      </c>
      <c r="E14" s="28" t="s">
        <v>254</v>
      </c>
      <c r="F14" s="28" t="s">
        <v>255</v>
      </c>
    </row>
    <row r="15" spans="2:9" ht="13.5" thickTop="1">
      <c r="C15" s="60"/>
      <c r="D15" s="82">
        <v>0</v>
      </c>
      <c r="E15" s="70" t="s">
        <v>287</v>
      </c>
      <c r="F15" s="70" t="s">
        <v>288</v>
      </c>
    </row>
    <row r="17" spans="4:6" ht="11" thickBot="1">
      <c r="D17" s="28" t="s">
        <v>256</v>
      </c>
      <c r="E17" s="28" t="s">
        <v>257</v>
      </c>
      <c r="F17" s="28" t="s">
        <v>258</v>
      </c>
    </row>
    <row r="18" spans="4:6" ht="30.5" thickTop="1">
      <c r="D18" s="70"/>
      <c r="E18" s="80" t="s">
        <v>289</v>
      </c>
      <c r="F18" s="70"/>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A2564556-17F7-40BB-81DE-581C32C3153B}"/>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